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35" windowWidth="27795" windowHeight="12015" activeTab="1"/>
  </bookViews>
  <sheets>
    <sheet name="Ark1" sheetId="1" r:id="rId1"/>
    <sheet name="Ark2" sheetId="2" r:id="rId2"/>
    <sheet name="Ark3" sheetId="3" r:id="rId3"/>
  </sheets>
  <calcPr calcId="145621"/>
</workbook>
</file>

<file path=xl/calcChain.xml><?xml version="1.0" encoding="utf-8"?>
<calcChain xmlns="http://schemas.openxmlformats.org/spreadsheetml/2006/main">
  <c r="E32" i="1" l="1"/>
  <c r="D32" i="1"/>
  <c r="C32" i="1"/>
  <c r="B32" i="1"/>
  <c r="E31" i="1"/>
  <c r="D31" i="1"/>
  <c r="C31" i="1"/>
  <c r="B31" i="1"/>
  <c r="E30" i="1"/>
  <c r="E33" i="1" s="1"/>
  <c r="D30" i="1"/>
  <c r="D33" i="1" s="1"/>
  <c r="C30" i="1"/>
  <c r="E29" i="1"/>
  <c r="D29" i="1"/>
  <c r="C29" i="1"/>
  <c r="C33" i="1" s="1"/>
  <c r="B29" i="1"/>
  <c r="E28" i="1"/>
  <c r="B27" i="1"/>
  <c r="B33" i="1" s="1"/>
  <c r="E22" i="1"/>
  <c r="D22" i="1"/>
  <c r="C22" i="1"/>
  <c r="B22" i="1"/>
  <c r="E21" i="1"/>
  <c r="D21" i="1"/>
  <c r="C21" i="1"/>
  <c r="B21" i="1"/>
  <c r="E20" i="1"/>
  <c r="D20" i="1"/>
  <c r="C20" i="1"/>
  <c r="B20" i="1"/>
  <c r="E19" i="1"/>
  <c r="D19" i="1"/>
  <c r="C19" i="1"/>
  <c r="B19" i="1"/>
  <c r="B24" i="1" s="1"/>
  <c r="E17" i="1"/>
  <c r="D17" i="1"/>
  <c r="C17" i="1"/>
  <c r="C24" i="1" s="1"/>
  <c r="E16" i="1"/>
  <c r="D16" i="1"/>
  <c r="C16" i="1"/>
  <c r="B16" i="1"/>
  <c r="E15" i="1"/>
  <c r="D15" i="1"/>
  <c r="D24" i="1" s="1"/>
  <c r="C15" i="1"/>
  <c r="B15" i="1"/>
  <c r="E13" i="1"/>
  <c r="E12" i="1"/>
  <c r="E11" i="1"/>
  <c r="E10" i="1"/>
  <c r="E9" i="1"/>
  <c r="E8" i="1"/>
  <c r="E24" i="1" s="1"/>
  <c r="E7" i="1"/>
  <c r="E6" i="1"/>
  <c r="E5" i="1"/>
  <c r="B35" i="1" l="1"/>
  <c r="C35" i="1"/>
  <c r="D35" i="1"/>
  <c r="E35" i="1"/>
</calcChain>
</file>

<file path=xl/sharedStrings.xml><?xml version="1.0" encoding="utf-8"?>
<sst xmlns="http://schemas.openxmlformats.org/spreadsheetml/2006/main" count="74" uniqueCount="33">
  <si>
    <t>-</t>
  </si>
  <si>
    <t>Ministeriet for Børn, Ligestilling, Integration og Sociale Forhold</t>
  </si>
  <si>
    <r>
      <t xml:space="preserve">Lov nr. 446 af 9. juni 2008 om ændring af lov om social pension, lov om højeste, mellemste, forhøjet almindelig og almindelig førtidspension m.v. og lov om social service (Højere supplerende pensionsydelse, udvidelse af personkredsen for invaliditetsydelse og afskaffelse af servicebetaling for ophold i botilbud m.v.). </t>
    </r>
    <r>
      <rPr>
        <vertAlign val="superscript"/>
        <sz val="7"/>
        <color rgb="FF000000"/>
        <rFont val="Arial"/>
        <family val="2"/>
      </rPr>
      <t>1)</t>
    </r>
  </si>
  <si>
    <r>
      <t xml:space="preserve">Lov nr. 318 af 28. april 2009 Lov om ændring af lov om social service (Kontinuitet i anbringelsen m.v.). </t>
    </r>
    <r>
      <rPr>
        <vertAlign val="superscript"/>
        <sz val="7"/>
        <color rgb="FF000000"/>
        <rFont val="Arial"/>
        <family val="2"/>
      </rPr>
      <t>1)</t>
    </r>
  </si>
  <si>
    <r>
      <t xml:space="preserve">Lov nr. 1613 af 22. december 2010 om ændring af lov om social service (Loft over ydelsen for tabt arbejdsfortjeneste). </t>
    </r>
    <r>
      <rPr>
        <vertAlign val="superscript"/>
        <sz val="7"/>
        <color rgb="FF000000"/>
        <rFont val="Arial"/>
        <family val="2"/>
      </rPr>
      <t>1)</t>
    </r>
  </si>
  <si>
    <r>
      <t xml:space="preserve">Lov nr. 628 af 11. juni 2010 om ændring af lov om social service, lov om retssikkerhed, og administration på det sociale område og forældreansvarsloven (Barnets Reform) </t>
    </r>
    <r>
      <rPr>
        <vertAlign val="superscript"/>
        <sz val="7"/>
        <color rgb="FF000000"/>
        <rFont val="Arial"/>
        <family val="2"/>
      </rPr>
      <t>1)</t>
    </r>
  </si>
  <si>
    <r>
      <t xml:space="preserve">Lov nr. 285 af 25. april 2001 om ændring af lov om social pension og andre love (Førtidspensionsreform). </t>
    </r>
    <r>
      <rPr>
        <vertAlign val="superscript"/>
        <sz val="7"/>
        <color rgb="FF000000"/>
        <rFont val="Arial"/>
        <family val="2"/>
      </rPr>
      <t>1)</t>
    </r>
  </si>
  <si>
    <r>
      <t xml:space="preserve">Lov nr. 1386 af 28. december 2011 om ændring af lov om social pension (Tilbagetrækningsreforms indførelse af seniorførtidspension, lempet indtægtsregulering for arbejdsindkomster og lempet beskæftigelseskrav ved opsat pension). </t>
    </r>
    <r>
      <rPr>
        <vertAlign val="superscript"/>
        <sz val="7"/>
        <color rgb="FF000000"/>
        <rFont val="Arial"/>
        <family val="2"/>
      </rPr>
      <t>1)</t>
    </r>
  </si>
  <si>
    <r>
      <t xml:space="preserve">Lov nr. 286 af 28. marts 2012 om ændring af lov om social service (Forhøjelse af ydelsesloftet for tabt arbejdsfortjeneste). </t>
    </r>
    <r>
      <rPr>
        <vertAlign val="superscript"/>
        <sz val="7"/>
        <color rgb="FF000000"/>
        <rFont val="Arial"/>
        <family val="2"/>
      </rPr>
      <t>1)</t>
    </r>
  </si>
  <si>
    <r>
      <t xml:space="preserve">Lov nr. 928 af 18. september 2012 om ændring af lov om arbejdsløshedsforsikring m.v., lov om aktiv socialpolitik, lov om social pension og andre love (Ændret regulering af forskellige indkomstoverførsler i årene 2016-2023 samt forhøjelse af den supplerende pensionsydelse og pensionstillæg til folkepensionister). </t>
    </r>
    <r>
      <rPr>
        <vertAlign val="superscript"/>
        <sz val="7"/>
        <color rgb="FF000000"/>
        <rFont val="Arial"/>
        <family val="2"/>
      </rPr>
      <t>1)</t>
    </r>
  </si>
  <si>
    <t>Lov nr. 574 af 10. juni 2014 om ændring af lov om social pension, lov om højeste, mellemste, forhøjet almindelig og almindelig førtidspension m.v., lov om individuel boligstøtte og lov om børnetilskud og forskudsvis udbetaling af børnebidrag</t>
  </si>
  <si>
    <r>
      <t xml:space="preserve">(Anvendelse af indkomstregisteret ved indtægtsregulering af social pension og boligstøtte m.v.) </t>
    </r>
    <r>
      <rPr>
        <vertAlign val="superscript"/>
        <sz val="7"/>
        <color rgb="FF000000"/>
        <rFont val="Arial"/>
        <family val="2"/>
      </rPr>
      <t>1)</t>
    </r>
  </si>
  <si>
    <t>Lov nr. 1524 af 27. december 2014 om ændring af lov om social service (Rehabiliteringsforløb og hjemmehjælp m.v.)</t>
  </si>
  <si>
    <t>Lov nr. 649 af 18. maj 2015 om ændring af lov om social service og lov om socialtilsyn (Tilbud om anonym, ambulant behandling af stofmisbrugere m.v.)</t>
  </si>
  <si>
    <t>Lov nr. 1523 af 27. december 2014 om ændring af dagtilbudsloven, lov om individuel boligstøtte, lov om social pension og lov om højeste, mellemste, forhøjet almindelig og almindelig førtidspension m.v.</t>
  </si>
  <si>
    <t>(Anvendelse af indkomstregisteret ved indtægtsregulering af økonomisk fripladstilskud m.v.)</t>
  </si>
  <si>
    <r>
      <t xml:space="preserve">Bekendtgørelse nr. 1200 af 12. november 2014 om social pension (Førtidspension og folkepension) samt Bekendtgørelse nr. 1199 af 12. november 2014 om højeste, mellemste, forhøjet almindelig og almindelig førtidspension m.v. </t>
    </r>
    <r>
      <rPr>
        <vertAlign val="superscript"/>
        <sz val="7"/>
        <color rgb="FF000000"/>
        <rFont val="Arial"/>
        <family val="2"/>
      </rPr>
      <t>1</t>
    </r>
    <r>
      <rPr>
        <sz val="7"/>
        <color rgb="FF000000"/>
        <rFont val="Arial"/>
        <family val="2"/>
      </rPr>
      <t>)</t>
    </r>
  </si>
  <si>
    <t>Lov nr. 529 af 29. april 2015 om ændring af lov om social service og lov om retssikkerhed og administration på det sociale område (Faglig støtte til netværksplejefamilier m.fl., ændring af afgørelseskompetence i sager om ændring af anbringelsessted samt nedsættelse af alder for samtykke i afgørelser om ændring af anbringelsessted m.v.) 1)</t>
  </si>
  <si>
    <t>Lov nr. 650 af 18. maj 2015 om social service (Udvidet og styrket indsats for kvinder på krisecentre og orienteringspligt for kvindekrisecentre, forsorgshjem og herberger m.v.)</t>
  </si>
  <si>
    <t>Lov nr. 1527 af 27. december 2014 om social pension (Genindførelse af tidligere gældende regler for optjening af ret til folkepension for flygtninge)</t>
  </si>
  <si>
    <t xml:space="preserve">I alt </t>
  </si>
  <si>
    <t>Ministeriet for Sundhed- og Forebyggelse</t>
  </si>
  <si>
    <r>
      <t xml:space="preserve">Ændring af bekendtgørelse om driftsoverenskomster mellem regionsråd og selvejende hospicer </t>
    </r>
    <r>
      <rPr>
        <vertAlign val="superscript"/>
        <sz val="7"/>
        <color rgb="FF000000"/>
        <rFont val="Arial"/>
        <family val="2"/>
      </rPr>
      <t>1)</t>
    </r>
  </si>
  <si>
    <r>
      <t xml:space="preserve">Landsdækkende screening for tyk- og endetarmskræft (Kræftplan III) </t>
    </r>
    <r>
      <rPr>
        <vertAlign val="superscript"/>
        <sz val="7"/>
        <color rgb="FF000000"/>
        <rFont val="Arial"/>
        <family val="2"/>
      </rPr>
      <t>1)</t>
    </r>
  </si>
  <si>
    <t>Lov nr. 1536 af 27. december 2014 om ændring af sundhedsloven og lov om autorisation af sundhedspersoner og om sundhedsfaglig virksomhed (Lægesamtaler, lægelig stofmisbrugsbehandling, frit valg i forbindelse med stofmisbrugsbehandling og befordring af personer i lægelig stofmisbrugsbehandling med heroin) *</t>
  </si>
  <si>
    <t>Lov nr. 542 af 29. april 2015 om ændring af sundhedsloven, lægemiddelloven og vævsloven (Automatisk kronikertilskud, lægemiddelovervågning mv.)</t>
  </si>
  <si>
    <t>Retningslinjer for udarbejdelse af koordinerende indsatsplaner (dobbeltbelastede)</t>
  </si>
  <si>
    <t>L179 Forslag til lov om ændring af sundhedsloven og lov om socialtilsyn (Øget kvalitet i alkoholbehandlingen)</t>
  </si>
  <si>
    <t>Andel Varde Kommune</t>
  </si>
  <si>
    <t>2015 Prisniveau nedskrives 1,6%</t>
  </si>
  <si>
    <t>Social og Sundhed</t>
  </si>
  <si>
    <t>Social og sundhed</t>
  </si>
  <si>
    <t>I ALT SOCIAL OG SUNDHED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</si>
</sst>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0%"/>
  </numFmts>
  <fonts count="7" x14ac:knownFonts="1">
    <font>
      <sz val="11"/>
      <color theme="1"/>
      <name val="Calibri"/>
      <family val="2"/>
      <scheme val="minor"/>
    </font>
    <font>
      <sz val="7"/>
      <color rgb="FF000000"/>
      <name val="Arial"/>
      <family val="2"/>
    </font>
    <font>
      <b/>
      <sz val="7"/>
      <color rgb="FF000000"/>
      <name val="Arial"/>
      <family val="2"/>
    </font>
    <font>
      <vertAlign val="superscript"/>
      <sz val="7"/>
      <color rgb="FF000000"/>
      <name val="Arial"/>
      <family val="2"/>
    </font>
    <font>
      <b/>
      <sz val="12"/>
      <color theme="1"/>
      <name val="Calibri"/>
      <family val="2"/>
      <scheme val="minor"/>
    </font>
    <font>
      <sz val="11"/>
      <color rgb="FF000000"/>
      <name val="Calibri"/>
      <family val="2"/>
    </font>
    <font>
      <sz val="11"/>
      <color theme="1"/>
      <name val="Calibri"/>
      <family val="2"/>
    </font>
  </fonts>
  <fills count="2">
    <fill>
      <patternFill patternType="none"/>
    </fill>
    <fill>
      <patternFill patternType="gray125"/>
    </fill>
  </fills>
  <borders count="14">
    <border>
      <left/>
      <right/>
      <top/>
      <bottom/>
      <diagonal/>
    </border>
    <border>
      <left/>
      <right/>
      <top/>
      <bottom style="medium">
        <color rgb="FF000000"/>
      </bottom>
      <diagonal/>
    </border>
    <border>
      <left/>
      <right/>
      <top/>
      <bottom style="medium">
        <color indexed="64"/>
      </bottom>
      <diagonal/>
    </border>
    <border>
      <left/>
      <right/>
      <top style="medium">
        <color indexed="64"/>
      </top>
      <bottom style="medium">
        <color rgb="FF000000"/>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rgb="FF000000"/>
      </bottom>
      <diagonal/>
    </border>
    <border>
      <left/>
      <right style="medium">
        <color indexed="64"/>
      </right>
      <top/>
      <bottom style="medium">
        <color rgb="FF000000"/>
      </bottom>
      <diagonal/>
    </border>
  </borders>
  <cellStyleXfs count="1">
    <xf numFmtId="0" fontId="0" fillId="0" borderId="0"/>
  </cellStyleXfs>
  <cellXfs count="40">
    <xf numFmtId="0" fontId="0" fillId="0" borderId="0" xfId="0"/>
    <xf numFmtId="0" fontId="0" fillId="0" borderId="0" xfId="0" applyAlignment="1">
      <alignment vertical="center"/>
    </xf>
    <xf numFmtId="3" fontId="2" fillId="0" borderId="1" xfId="0" applyNumberFormat="1" applyFont="1" applyBorder="1" applyAlignment="1">
      <alignment horizontal="right" vertical="center" wrapText="1"/>
    </xf>
    <xf numFmtId="3" fontId="1" fillId="0" borderId="1" xfId="0" applyNumberFormat="1" applyFont="1" applyBorder="1" applyAlignment="1">
      <alignment horizontal="right" vertical="center" wrapText="1"/>
    </xf>
    <xf numFmtId="0" fontId="0" fillId="0" borderId="4" xfId="0" applyBorder="1"/>
    <xf numFmtId="0" fontId="0" fillId="0" borderId="6" xfId="0" applyBorder="1"/>
    <xf numFmtId="0" fontId="1" fillId="0" borderId="11" xfId="0" applyFont="1" applyBorder="1" applyAlignment="1">
      <alignment vertical="center" wrapText="1"/>
    </xf>
    <xf numFmtId="0" fontId="2" fillId="0" borderId="9" xfId="0" applyFont="1" applyBorder="1" applyAlignment="1">
      <alignment vertical="center" wrapText="1"/>
    </xf>
    <xf numFmtId="3" fontId="2" fillId="0" borderId="10" xfId="0" applyNumberFormat="1" applyFont="1" applyBorder="1" applyAlignment="1">
      <alignment horizontal="right" vertical="center" wrapText="1"/>
    </xf>
    <xf numFmtId="0" fontId="1" fillId="0" borderId="12" xfId="0" applyFont="1" applyBorder="1" applyAlignment="1">
      <alignment vertical="center" wrapText="1"/>
    </xf>
    <xf numFmtId="3" fontId="1" fillId="0" borderId="13" xfId="0" applyNumberFormat="1" applyFont="1" applyBorder="1" applyAlignment="1">
      <alignment horizontal="right" vertical="center" wrapText="1"/>
    </xf>
    <xf numFmtId="0" fontId="4" fillId="0" borderId="5" xfId="0" applyFont="1" applyBorder="1"/>
    <xf numFmtId="0" fontId="1" fillId="0" borderId="2" xfId="0" applyFont="1" applyBorder="1" applyAlignment="1">
      <alignment horizontal="right" vertical="center" wrapText="1"/>
    </xf>
    <xf numFmtId="0" fontId="2" fillId="0" borderId="2" xfId="0" applyFont="1" applyBorder="1" applyAlignment="1">
      <alignment horizontal="right" vertical="center" wrapText="1"/>
    </xf>
    <xf numFmtId="3" fontId="1" fillId="0" borderId="10" xfId="0" applyNumberFormat="1" applyFont="1" applyBorder="1" applyAlignment="1">
      <alignment horizontal="right" vertical="center" wrapText="1"/>
    </xf>
    <xf numFmtId="3" fontId="1" fillId="0" borderId="2" xfId="0" applyNumberFormat="1" applyFont="1" applyBorder="1" applyAlignment="1">
      <alignment horizontal="right" vertical="center" wrapText="1"/>
    </xf>
    <xf numFmtId="3" fontId="2" fillId="0" borderId="2" xfId="0" applyNumberFormat="1" applyFont="1" applyBorder="1" applyAlignment="1">
      <alignment horizontal="right" vertical="center" wrapText="1"/>
    </xf>
    <xf numFmtId="0" fontId="1" fillId="0" borderId="9" xfId="0" applyFont="1" applyBorder="1" applyAlignment="1">
      <alignment vertical="center" wrapText="1"/>
    </xf>
    <xf numFmtId="164" fontId="0" fillId="0" borderId="4" xfId="0" applyNumberFormat="1" applyBorder="1"/>
    <xf numFmtId="165" fontId="0" fillId="0" borderId="4" xfId="0" applyNumberFormat="1" applyBorder="1"/>
    <xf numFmtId="4" fontId="1" fillId="0" borderId="10" xfId="0" applyNumberFormat="1" applyFont="1" applyBorder="1" applyAlignment="1">
      <alignment horizontal="right" vertical="center" wrapText="1"/>
    </xf>
    <xf numFmtId="0" fontId="1" fillId="0" borderId="0" xfId="0" applyFont="1" applyFill="1" applyBorder="1" applyAlignment="1">
      <alignment vertical="center" wrapText="1"/>
    </xf>
    <xf numFmtId="3" fontId="0" fillId="0" borderId="0" xfId="0" applyNumberFormat="1"/>
    <xf numFmtId="3" fontId="1" fillId="0" borderId="4" xfId="0" applyNumberFormat="1" applyFont="1" applyBorder="1" applyAlignment="1">
      <alignment horizontal="right" vertical="center" wrapText="1"/>
    </xf>
    <xf numFmtId="3" fontId="1" fillId="0" borderId="2" xfId="0" applyNumberFormat="1" applyFont="1" applyBorder="1" applyAlignment="1">
      <alignment horizontal="right" vertical="center" wrapText="1"/>
    </xf>
    <xf numFmtId="3" fontId="2" fillId="0" borderId="4" xfId="0" applyNumberFormat="1" applyFont="1" applyBorder="1" applyAlignment="1">
      <alignment horizontal="right" vertical="center" wrapText="1"/>
    </xf>
    <xf numFmtId="3" fontId="2" fillId="0" borderId="2" xfId="0" applyNumberFormat="1" applyFont="1" applyBorder="1" applyAlignment="1">
      <alignment horizontal="right" vertical="center" wrapText="1"/>
    </xf>
    <xf numFmtId="3" fontId="1" fillId="0" borderId="6" xfId="0" applyNumberFormat="1" applyFont="1" applyBorder="1" applyAlignment="1">
      <alignment horizontal="right" vertical="center" wrapText="1"/>
    </xf>
    <xf numFmtId="3" fontId="1" fillId="0" borderId="10" xfId="0" applyNumberFormat="1" applyFont="1" applyBorder="1" applyAlignment="1">
      <alignment horizontal="right" vertical="center" wrapText="1"/>
    </xf>
    <xf numFmtId="0" fontId="1" fillId="0" borderId="5" xfId="0" applyFont="1" applyBorder="1" applyAlignment="1">
      <alignment vertical="center" wrapText="1"/>
    </xf>
    <xf numFmtId="0" fontId="1" fillId="0" borderId="9" xfId="0" applyFont="1" applyBorder="1" applyAlignment="1">
      <alignment vertical="center" wrapText="1"/>
    </xf>
    <xf numFmtId="0" fontId="2" fillId="0" borderId="7" xfId="0" applyFont="1" applyBorder="1" applyAlignment="1">
      <alignment vertical="center" wrapText="1"/>
    </xf>
    <xf numFmtId="0" fontId="2" fillId="0" borderId="3" xfId="0" applyFont="1" applyBorder="1" applyAlignment="1">
      <alignment vertical="center" wrapText="1"/>
    </xf>
    <xf numFmtId="0" fontId="2" fillId="0" borderId="8" xfId="0" applyFont="1" applyBorder="1" applyAlignment="1">
      <alignment vertical="center" wrapText="1"/>
    </xf>
    <xf numFmtId="0" fontId="1" fillId="0" borderId="4" xfId="0" applyFont="1" applyBorder="1" applyAlignment="1">
      <alignment horizontal="right" vertical="center" wrapText="1"/>
    </xf>
    <xf numFmtId="0" fontId="1" fillId="0" borderId="2" xfId="0" applyFont="1" applyBorder="1" applyAlignment="1">
      <alignment horizontal="right" vertical="center" wrapText="1"/>
    </xf>
    <xf numFmtId="0" fontId="2" fillId="0" borderId="4" xfId="0" applyFont="1" applyBorder="1" applyAlignment="1">
      <alignment horizontal="right" vertical="center" wrapText="1"/>
    </xf>
    <xf numFmtId="0" fontId="2" fillId="0" borderId="2" xfId="0" applyFont="1" applyBorder="1" applyAlignment="1">
      <alignment horizontal="right" vertical="center" wrapText="1"/>
    </xf>
    <xf numFmtId="3" fontId="5" fillId="0" borderId="11" xfId="0" applyNumberFormat="1" applyFont="1" applyFill="1" applyBorder="1" applyAlignment="1">
      <alignment horizontal="left" vertical="center" wrapText="1"/>
    </xf>
    <xf numFmtId="0" fontId="6"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5"/>
  <sheetViews>
    <sheetView topLeftCell="A13" workbookViewId="0">
      <selection activeCell="H6" sqref="H6"/>
    </sheetView>
  </sheetViews>
  <sheetFormatPr defaultRowHeight="15" x14ac:dyDescent="0.25"/>
  <cols>
    <col min="1" max="1" width="51" customWidth="1"/>
    <col min="2" max="2" width="8.42578125" customWidth="1"/>
  </cols>
  <sheetData>
    <row r="1" spans="1:6" ht="15.75" thickBot="1" x14ac:dyDescent="0.3">
      <c r="B1">
        <v>2015</v>
      </c>
      <c r="C1">
        <v>2016</v>
      </c>
      <c r="D1">
        <v>2017</v>
      </c>
      <c r="E1">
        <v>2018</v>
      </c>
    </row>
    <row r="2" spans="1:6" ht="16.5" thickBot="1" x14ac:dyDescent="0.3">
      <c r="A2" s="11" t="s">
        <v>28</v>
      </c>
      <c r="B2" s="18">
        <v>8.7819999999999999E-3</v>
      </c>
      <c r="C2" s="4"/>
      <c r="D2" s="4"/>
      <c r="E2" s="5"/>
    </row>
    <row r="3" spans="1:6" ht="16.5" thickBot="1" x14ac:dyDescent="0.3">
      <c r="A3" s="11" t="s">
        <v>29</v>
      </c>
      <c r="B3" s="19">
        <v>0.98399999999999999</v>
      </c>
      <c r="C3" s="4"/>
      <c r="D3" s="4"/>
      <c r="E3" s="5"/>
    </row>
    <row r="4" spans="1:6" ht="15.75" thickBot="1" x14ac:dyDescent="0.3">
      <c r="A4" s="31" t="s">
        <v>1</v>
      </c>
      <c r="B4" s="32"/>
      <c r="C4" s="32"/>
      <c r="D4" s="32"/>
      <c r="E4" s="33"/>
    </row>
    <row r="5" spans="1:6" ht="36.75" thickBot="1" x14ac:dyDescent="0.3">
      <c r="A5" s="17" t="s">
        <v>2</v>
      </c>
      <c r="B5" s="12" t="s">
        <v>0</v>
      </c>
      <c r="C5" s="13" t="s">
        <v>0</v>
      </c>
      <c r="D5" s="12" t="s">
        <v>0</v>
      </c>
      <c r="E5" s="20">
        <f>(-4700000*B2)*B3</f>
        <v>-40614.993600000002</v>
      </c>
    </row>
    <row r="6" spans="1:6" ht="18.75" thickBot="1" x14ac:dyDescent="0.3">
      <c r="A6" s="17" t="s">
        <v>3</v>
      </c>
      <c r="B6" s="12" t="s">
        <v>0</v>
      </c>
      <c r="C6" s="13" t="s">
        <v>0</v>
      </c>
      <c r="D6" s="12" t="s">
        <v>0</v>
      </c>
      <c r="E6" s="14">
        <f>(5200000*B2)*B3</f>
        <v>44935.7376</v>
      </c>
    </row>
    <row r="7" spans="1:6" ht="18.75" thickBot="1" x14ac:dyDescent="0.3">
      <c r="A7" s="17" t="s">
        <v>4</v>
      </c>
      <c r="B7" s="12" t="s">
        <v>0</v>
      </c>
      <c r="C7" s="13" t="s">
        <v>0</v>
      </c>
      <c r="D7" s="12" t="s">
        <v>0</v>
      </c>
      <c r="E7" s="14">
        <f>(-5000000*B2)*B3</f>
        <v>-43207.44</v>
      </c>
    </row>
    <row r="8" spans="1:6" ht="27.75" thickBot="1" x14ac:dyDescent="0.3">
      <c r="A8" s="17" t="s">
        <v>5</v>
      </c>
      <c r="B8" s="12" t="s">
        <v>0</v>
      </c>
      <c r="C8" s="13" t="s">
        <v>0</v>
      </c>
      <c r="D8" s="12" t="s">
        <v>0</v>
      </c>
      <c r="E8" s="14">
        <f>(2600000*B2)*B3</f>
        <v>22467.8688</v>
      </c>
    </row>
    <row r="9" spans="1:6" ht="18.75" thickBot="1" x14ac:dyDescent="0.3">
      <c r="A9" s="17" t="s">
        <v>6</v>
      </c>
      <c r="B9" s="12" t="s">
        <v>0</v>
      </c>
      <c r="C9" s="13" t="s">
        <v>0</v>
      </c>
      <c r="D9" s="12" t="s">
        <v>0</v>
      </c>
      <c r="E9" s="14">
        <f>(-26700000*B2)*B3</f>
        <v>-230727.72959999999</v>
      </c>
    </row>
    <row r="10" spans="1:6" ht="36.75" thickBot="1" x14ac:dyDescent="0.3">
      <c r="A10" s="17" t="s">
        <v>7</v>
      </c>
      <c r="B10" s="12" t="s">
        <v>0</v>
      </c>
      <c r="C10" s="13" t="s">
        <v>0</v>
      </c>
      <c r="D10" s="12" t="s">
        <v>0</v>
      </c>
      <c r="E10" s="14">
        <f>(3600000*B2)*B3</f>
        <v>31109.356800000001</v>
      </c>
    </row>
    <row r="11" spans="1:6" ht="18.75" thickBot="1" x14ac:dyDescent="0.3">
      <c r="A11" s="17" t="s">
        <v>8</v>
      </c>
      <c r="B11" s="12" t="s">
        <v>0</v>
      </c>
      <c r="C11" s="13" t="s">
        <v>0</v>
      </c>
      <c r="D11" s="12" t="s">
        <v>0</v>
      </c>
      <c r="E11" s="14">
        <f>(3500000*B2)*B3</f>
        <v>30245.207999999999</v>
      </c>
    </row>
    <row r="12" spans="1:6" ht="36.75" thickBot="1" x14ac:dyDescent="0.3">
      <c r="A12" s="17" t="s">
        <v>9</v>
      </c>
      <c r="B12" s="12" t="s">
        <v>0</v>
      </c>
      <c r="C12" s="13" t="s">
        <v>0</v>
      </c>
      <c r="D12" s="12" t="s">
        <v>0</v>
      </c>
      <c r="E12" s="14">
        <f>(11600000*B2)*B3</f>
        <v>100241.26079999999</v>
      </c>
    </row>
    <row r="13" spans="1:6" ht="27" x14ac:dyDescent="0.25">
      <c r="A13" s="6" t="s">
        <v>10</v>
      </c>
      <c r="B13" s="34" t="s">
        <v>0</v>
      </c>
      <c r="C13" s="36" t="s">
        <v>0</v>
      </c>
      <c r="D13" s="34" t="s">
        <v>0</v>
      </c>
      <c r="E13" s="27">
        <f>(-5000000*B2)*B3</f>
        <v>-43207.44</v>
      </c>
    </row>
    <row r="14" spans="1:6" ht="19.5" customHeight="1" thickBot="1" x14ac:dyDescent="0.3">
      <c r="A14" s="17" t="s">
        <v>11</v>
      </c>
      <c r="B14" s="35"/>
      <c r="C14" s="37"/>
      <c r="D14" s="35"/>
      <c r="E14" s="28"/>
    </row>
    <row r="15" spans="1:6" ht="29.25" customHeight="1" thickBot="1" x14ac:dyDescent="0.3">
      <c r="A15" s="17" t="s">
        <v>12</v>
      </c>
      <c r="B15" s="15">
        <f>(-11200000*B2)*B3</f>
        <v>-96784.665599999993</v>
      </c>
      <c r="C15" s="16">
        <f>(-11400000)*B3*B2</f>
        <v>-98512.963199999998</v>
      </c>
      <c r="D15" s="15">
        <f>(-11400000*B2)*B3</f>
        <v>-98512.963199999998</v>
      </c>
      <c r="E15" s="14">
        <f>(-11400000*B2)*B3</f>
        <v>-98512.963199999998</v>
      </c>
      <c r="F15" t="s">
        <v>30</v>
      </c>
    </row>
    <row r="16" spans="1:6" ht="18.75" thickBot="1" x14ac:dyDescent="0.3">
      <c r="A16" s="17" t="s">
        <v>13</v>
      </c>
      <c r="B16" s="15">
        <f>(7300000*B2)*B3</f>
        <v>63082.862399999998</v>
      </c>
      <c r="C16" s="16">
        <f>(12900000*B2)*B3</f>
        <v>111475.1952</v>
      </c>
      <c r="D16" s="15">
        <f>(12900000*B2)*B3</f>
        <v>111475.1952</v>
      </c>
      <c r="E16" s="14">
        <f>(12900000*B2)*B3</f>
        <v>111475.1952</v>
      </c>
      <c r="F16" t="s">
        <v>30</v>
      </c>
    </row>
    <row r="17" spans="1:7" ht="21" customHeight="1" x14ac:dyDescent="0.25">
      <c r="A17" s="6" t="s">
        <v>14</v>
      </c>
      <c r="B17" s="23" t="s">
        <v>0</v>
      </c>
      <c r="C17" s="25">
        <f>(-4200000*B2)*B3</f>
        <v>-36294.249600000003</v>
      </c>
      <c r="D17" s="23">
        <f>(-4200000*B2)*B3</f>
        <v>-36294.249600000003</v>
      </c>
      <c r="E17" s="27">
        <f>(-4200000*B2)*B3</f>
        <v>-36294.249600000003</v>
      </c>
    </row>
    <row r="18" spans="1:7" ht="35.25" customHeight="1" thickBot="1" x14ac:dyDescent="0.3">
      <c r="A18" s="17" t="s">
        <v>15</v>
      </c>
      <c r="B18" s="24"/>
      <c r="C18" s="26"/>
      <c r="D18" s="24"/>
      <c r="E18" s="28"/>
    </row>
    <row r="19" spans="1:7" ht="49.5" customHeight="1" thickBot="1" x14ac:dyDescent="0.3">
      <c r="A19" s="17" t="s">
        <v>16</v>
      </c>
      <c r="B19" s="15">
        <f>(-700000*B2)*B3</f>
        <v>-6049.0415999999996</v>
      </c>
      <c r="C19" s="16">
        <f>(-1500000*B2)*B3</f>
        <v>-12962.232</v>
      </c>
      <c r="D19" s="15">
        <f>(-2000000*B2)*B3</f>
        <v>-17282.975999999999</v>
      </c>
      <c r="E19" s="14">
        <f>(-2200000*B2)*B3</f>
        <v>-19011.2736</v>
      </c>
    </row>
    <row r="20" spans="1:7" ht="45.75" thickBot="1" x14ac:dyDescent="0.3">
      <c r="A20" s="17" t="s">
        <v>17</v>
      </c>
      <c r="B20" s="15">
        <f>(3600000*B2)*B3</f>
        <v>31109.356800000001</v>
      </c>
      <c r="C20" s="16">
        <f>(14800000*B2)*B3</f>
        <v>127894.02239999999</v>
      </c>
      <c r="D20" s="15">
        <f>(15100000*B2)*B3</f>
        <v>130486.4688</v>
      </c>
      <c r="E20" s="14">
        <f>(15400000*B2)*B3</f>
        <v>133078.91519999999</v>
      </c>
    </row>
    <row r="21" spans="1:7" ht="15" customHeight="1" thickBot="1" x14ac:dyDescent="0.3">
      <c r="A21" s="17" t="s">
        <v>18</v>
      </c>
      <c r="B21" s="15">
        <f>(1700000*B2)*B3</f>
        <v>14690.5296</v>
      </c>
      <c r="C21" s="16">
        <f>(4600000*B2)*B3</f>
        <v>39750.844799999999</v>
      </c>
      <c r="D21" s="15">
        <f>(5600000*B2)*B3</f>
        <v>48392.332799999996</v>
      </c>
      <c r="E21" s="14">
        <f>(5600000*B2)*B3</f>
        <v>48392.332799999996</v>
      </c>
    </row>
    <row r="22" spans="1:7" ht="15" customHeight="1" x14ac:dyDescent="0.25">
      <c r="A22" s="29" t="s">
        <v>19</v>
      </c>
      <c r="B22" s="23">
        <f>(-400000*B2)*B3</f>
        <v>-3456.5951999999997</v>
      </c>
      <c r="C22" s="25">
        <f>(-500000*B2)*B3</f>
        <v>-4320.7439999999997</v>
      </c>
      <c r="D22" s="23">
        <f>(-600000*B2)*B3</f>
        <v>-5184.8927999999996</v>
      </c>
      <c r="E22" s="27">
        <f>(-700000*B2)*B3</f>
        <v>-6049.0415999999996</v>
      </c>
    </row>
    <row r="23" spans="1:7" ht="27" customHeight="1" thickBot="1" x14ac:dyDescent="0.3">
      <c r="A23" s="30"/>
      <c r="B23" s="24"/>
      <c r="C23" s="26"/>
      <c r="D23" s="24"/>
      <c r="E23" s="28"/>
    </row>
    <row r="24" spans="1:7" ht="12" customHeight="1" thickBot="1" x14ac:dyDescent="0.3">
      <c r="A24" s="7" t="s">
        <v>20</v>
      </c>
      <c r="B24" s="16">
        <f>SUM(B15:B23)</f>
        <v>2592.4464000000098</v>
      </c>
      <c r="C24" s="16">
        <f>SUM(C15:C23)</f>
        <v>127029.87359999999</v>
      </c>
      <c r="D24" s="16">
        <f>SUM(D15:D23)</f>
        <v>133078.91519999999</v>
      </c>
      <c r="E24" s="8">
        <f>SUM(E5:E23)</f>
        <v>4320.7440000000252</v>
      </c>
    </row>
    <row r="25" spans="1:7" ht="15.75" thickBot="1" x14ac:dyDescent="0.3">
      <c r="A25" s="1"/>
      <c r="B25" s="1"/>
      <c r="C25" s="1"/>
      <c r="D25" s="1"/>
      <c r="E25" s="1"/>
    </row>
    <row r="26" spans="1:7" ht="15.75" thickBot="1" x14ac:dyDescent="0.3">
      <c r="A26" s="31" t="s">
        <v>21</v>
      </c>
      <c r="B26" s="32"/>
      <c r="C26" s="32"/>
      <c r="D26" s="32"/>
      <c r="E26" s="33"/>
    </row>
    <row r="27" spans="1:7" ht="18.75" thickBot="1" x14ac:dyDescent="0.3">
      <c r="A27" s="17" t="s">
        <v>22</v>
      </c>
      <c r="B27" s="15">
        <f>(12000000*B2)*B3</f>
        <v>103697.856</v>
      </c>
      <c r="C27" s="16" t="s">
        <v>0</v>
      </c>
      <c r="D27" s="15" t="s">
        <v>0</v>
      </c>
      <c r="E27" s="14" t="s">
        <v>0</v>
      </c>
      <c r="F27" s="38" t="s">
        <v>31</v>
      </c>
      <c r="G27" s="39"/>
    </row>
    <row r="28" spans="1:7" ht="15.75" thickBot="1" x14ac:dyDescent="0.3">
      <c r="A28" s="17" t="s">
        <v>23</v>
      </c>
      <c r="B28" s="15" t="s">
        <v>0</v>
      </c>
      <c r="C28" s="16" t="s">
        <v>0</v>
      </c>
      <c r="D28" s="15" t="s">
        <v>0</v>
      </c>
      <c r="E28" s="14">
        <f>(23800000*B2)*B3</f>
        <v>205667.41440000001</v>
      </c>
      <c r="F28" s="38" t="s">
        <v>31</v>
      </c>
      <c r="G28" s="39"/>
    </row>
    <row r="29" spans="1:7" ht="45.75" thickBot="1" x14ac:dyDescent="0.3">
      <c r="A29" s="17" t="s">
        <v>24</v>
      </c>
      <c r="B29" s="15">
        <f>(6000000*B2)*B3</f>
        <v>51848.928</v>
      </c>
      <c r="C29" s="16">
        <f>(6100000*B2)*B3</f>
        <v>52713.076799999995</v>
      </c>
      <c r="D29" s="15">
        <f>(6100000*B2)*B3</f>
        <v>52713.076799999995</v>
      </c>
      <c r="E29" s="14">
        <f>(6100000*B2)*B3</f>
        <v>52713.076799999995</v>
      </c>
      <c r="F29" t="s">
        <v>31</v>
      </c>
    </row>
    <row r="30" spans="1:7" ht="18.75" thickBot="1" x14ac:dyDescent="0.3">
      <c r="A30" s="9" t="s">
        <v>25</v>
      </c>
      <c r="B30" s="3" t="s">
        <v>0</v>
      </c>
      <c r="C30" s="2">
        <f>(-8600000*B2)*B3</f>
        <v>-74316.796799999996</v>
      </c>
      <c r="D30" s="3">
        <f>(-8600000*B2)*B3</f>
        <v>-74316.796799999996</v>
      </c>
      <c r="E30" s="10">
        <f>(-8600000*B2)*B3</f>
        <v>-74316.796799999996</v>
      </c>
      <c r="F30" t="s">
        <v>31</v>
      </c>
    </row>
    <row r="31" spans="1:7" ht="15.75" thickBot="1" x14ac:dyDescent="0.3">
      <c r="A31" s="9" t="s">
        <v>26</v>
      </c>
      <c r="B31" s="3">
        <f>(3000000*B2)*B3</f>
        <v>25924.464</v>
      </c>
      <c r="C31" s="2">
        <f>(3000000*B2)*B3</f>
        <v>25924.464</v>
      </c>
      <c r="D31" s="3">
        <f>(3000000*B2)*B3</f>
        <v>25924.464</v>
      </c>
      <c r="E31" s="10">
        <f>(3000000*B2)*B3</f>
        <v>25924.464</v>
      </c>
      <c r="F31" t="s">
        <v>31</v>
      </c>
    </row>
    <row r="32" spans="1:7" ht="18.75" thickBot="1" x14ac:dyDescent="0.3">
      <c r="A32" s="9" t="s">
        <v>27</v>
      </c>
      <c r="B32" s="3">
        <f>(3000000*B2)*B3</f>
        <v>25924.464</v>
      </c>
      <c r="C32" s="2">
        <f>(6800000*B2)*B3</f>
        <v>58762.118399999999</v>
      </c>
      <c r="D32" s="3">
        <f>(6000000*B2)*B3</f>
        <v>51848.928</v>
      </c>
      <c r="E32" s="10">
        <f>(5600000*B2)*B3</f>
        <v>48392.332799999996</v>
      </c>
      <c r="F32" t="s">
        <v>31</v>
      </c>
    </row>
    <row r="33" spans="1:5" ht="15.75" thickBot="1" x14ac:dyDescent="0.3">
      <c r="A33" s="7" t="s">
        <v>20</v>
      </c>
      <c r="B33" s="16">
        <f>SUM(B27:B32)</f>
        <v>207395.712</v>
      </c>
      <c r="C33" s="16">
        <f>SUM(C27:C32)</f>
        <v>63082.862399999998</v>
      </c>
      <c r="D33" s="16">
        <f>SUM(D27:D32)</f>
        <v>56169.671999999999</v>
      </c>
      <c r="E33" s="8">
        <f>SUM(E27:E32)</f>
        <v>258380.49119999999</v>
      </c>
    </row>
    <row r="34" spans="1:5" x14ac:dyDescent="0.25">
      <c r="A34" s="1"/>
      <c r="B34" s="1"/>
      <c r="C34" s="1"/>
      <c r="D34" s="1"/>
      <c r="E34" s="1"/>
    </row>
    <row r="35" spans="1:5" x14ac:dyDescent="0.25">
      <c r="A35" s="21" t="s">
        <v>32</v>
      </c>
      <c r="B35" s="22">
        <f>B15+B16+B33</f>
        <v>173693.9088</v>
      </c>
      <c r="C35" s="22">
        <f>C15+C16+C33</f>
        <v>76045.094400000002</v>
      </c>
      <c r="D35" s="22">
        <f>D15+D16+D33</f>
        <v>69131.90400000001</v>
      </c>
      <c r="E35" s="22">
        <f>D15+D16+E33</f>
        <v>271342.72320000001</v>
      </c>
    </row>
  </sheetData>
  <mergeCells count="17">
    <mergeCell ref="F28:G28"/>
    <mergeCell ref="C22:C23"/>
    <mergeCell ref="D22:D23"/>
    <mergeCell ref="E22:E23"/>
    <mergeCell ref="A26:E26"/>
    <mergeCell ref="F27:G27"/>
    <mergeCell ref="A4:E4"/>
    <mergeCell ref="B13:B14"/>
    <mergeCell ref="C13:C14"/>
    <mergeCell ref="D13:D14"/>
    <mergeCell ref="E13:E14"/>
    <mergeCell ref="B17:B18"/>
    <mergeCell ref="C17:C18"/>
    <mergeCell ref="D17:D18"/>
    <mergeCell ref="E17:E18"/>
    <mergeCell ref="A22:A23"/>
    <mergeCell ref="B22:B23"/>
  </mergeCell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ccessLevelName xmlns="d08b57ff-b9b7-4581-975d-98f87b579a51">Åben</AccessLevelName>
    <SortOrder xmlns="d08b57ff-b9b7-4581-975d-98f87b579a51">2</SortOrder>
    <MeetingStartDate xmlns="d08b57ff-b9b7-4581-975d-98f87b579a51">2015-08-26T12:00:00+00:00</MeetingStartDate>
    <EnclosureFileNumber xmlns="d08b57ff-b9b7-4581-975d-98f87b579a51">101122/15</EnclosureFileNumber>
    <AgendaId xmlns="d08b57ff-b9b7-4581-975d-98f87b579a51">4179</AgendaId>
    <AccessLevel xmlns="d08b57ff-b9b7-4581-975d-98f87b579a51">1</AccessLevel>
    <EnclosureType xmlns="d08b57ff-b9b7-4581-975d-98f87b579a51">Enclosure</EnclosureType>
    <CommitteeName xmlns="d08b57ff-b9b7-4581-975d-98f87b579a51">Ældrerådet</CommitteeName>
    <FusionId xmlns="d08b57ff-b9b7-4581-975d-98f87b579a51">1925092</FusionId>
    <AgendaAccessLevelName xmlns="d08b57ff-b9b7-4581-975d-98f87b579a51">Åben</AgendaAccessLevelName>
    <UNC xmlns="d08b57ff-b9b7-4581-975d-98f87b579a51">1733206</UNC>
    <MeetingTitle xmlns="d08b57ff-b9b7-4581-975d-98f87b579a51">26-08-2015</MeetingTitle>
    <MeetingDateAndTime xmlns="d08b57ff-b9b7-4581-975d-98f87b579a51">26-08-2015 fra 14:00 - 17:00</MeetingDateAndTime>
    <MeetingEndDate xmlns="d08b57ff-b9b7-4581-975d-98f87b579a51">2015-08-26T15:00:00+00:00</MeetingEndDate>
    <PWDescription xmlns="d08b57ff-b9b7-4581-975d-98f87b579a51"/>
    <PWFileType xmlns="d08b57ff-b9b7-4581-975d-98f87b579a51">.XLSX</PWFileType>
    <DocumentType xmlns="d08b57ff-b9b7-4581-975d-98f87b579a51"/>
  </documentManagement>
</p:properties>
</file>

<file path=customXml/item2.xml><?xml version="1.0" encoding="utf-8"?>
<ct:contentTypeSchema xmlns:ct="http://schemas.microsoft.com/office/2006/metadata/contentType" xmlns:ma="http://schemas.microsoft.com/office/2006/metadata/properties/metaAttributes" ct:_="" ma:_="" ma:contentTypeName="Bilag" ma:contentTypeID="0x0101003D7BFBD5F481E14985D820F2A1C38BC800C867DCA9723D5D41B98144D00A8161C2" ma:contentTypeVersion="2" ma:contentTypeDescription="Dagsorden bilag" ma:contentTypeScope="" ma:versionID="dc4b2200aa01ff2cec3560a1e5cd1ce9">
  <xsd:schema xmlns:xsd="http://www.w3.org/2001/XMLSchema" xmlns:xs="http://www.w3.org/2001/XMLSchema" xmlns:p="http://schemas.microsoft.com/office/2006/metadata/properties" xmlns:ns2="d08b57ff-b9b7-4581-975d-98f87b579a51" targetNamespace="http://schemas.microsoft.com/office/2006/metadata/properties" ma:root="true" ma:fieldsID="6cca6190432251c5553adde0b5d4de3b" ns2:_="">
    <xsd:import namespace="d08b57ff-b9b7-4581-975d-98f87b579a51"/>
    <xsd:element name="properties">
      <xsd:complexType>
        <xsd:sequence>
          <xsd:element name="documentManagement">
            <xsd:complexType>
              <xsd:all>
                <xsd:element ref="ns2:CommitteeName"/>
                <xsd:element ref="ns2:MeetingTitle"/>
                <xsd:element ref="ns2:MeetingStartDate"/>
                <xsd:element ref="ns2:MeetingEndDate"/>
                <xsd:element ref="ns2:MeetingDateAndTime"/>
                <xsd:element ref="ns2:AgendaId"/>
                <xsd:element ref="ns2:AccessLevel"/>
                <xsd:element ref="ns2:AccessLevelName"/>
                <xsd:element ref="ns2:AgendaAccessLevelName"/>
                <xsd:element ref="ns2:UNC"/>
                <xsd:element ref="ns2:PWDescription"/>
                <xsd:element ref="ns2:FusionId"/>
                <xsd:element ref="ns2:PWFileType"/>
                <xsd:element ref="ns2:SortOrder"/>
                <xsd:element ref="ns2:EnclosureFileNumber"/>
                <xsd:element ref="ns2:EnclosureType"/>
                <xsd:element ref="ns2:DocumentTyp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8b57ff-b9b7-4581-975d-98f87b579a51" elementFormDefault="qualified">
    <xsd:import namespace="http://schemas.microsoft.com/office/2006/documentManagement/types"/>
    <xsd:import namespace="http://schemas.microsoft.com/office/infopath/2007/PartnerControls"/>
    <xsd:element name="CommitteeName" ma:index="8" ma:displayName="Udvalgsnavn" ma:description="Udvalgsnavn" ma:internalName="CommitteeName">
      <xsd:simpleType>
        <xsd:restriction base="dms:Text"/>
      </xsd:simpleType>
    </xsd:element>
    <xsd:element name="MeetingTitle" ma:index="9" ma:displayName="Mødetitel" ma:description="Fuld mødetitel inkl. mødetidspunkt" ma:hidden="true" ma:internalName="MeetingTitle">
      <xsd:simpleType>
        <xsd:restriction base="dms:Text"/>
      </xsd:simpleType>
    </xsd:element>
    <xsd:element name="MeetingStartDate" ma:index="10" ma:displayName="Mødestart" ma:description="Startdato og tidspunkt for møde" ma:format="DateTime" ma:indexed="true" ma:internalName="MeetingStartDate">
      <xsd:simpleType>
        <xsd:restriction base="dms:DateTime"/>
      </xsd:simpleType>
    </xsd:element>
    <xsd:element name="MeetingEndDate" ma:index="11" ma:displayName="Mødeslut" ma:description="Slutdato og tidspunkt for møde" ma:format="DateTime" ma:internalName="MeetingEndDate">
      <xsd:simpleType>
        <xsd:restriction base="dms:DateTime"/>
      </xsd:simpleType>
    </xsd:element>
    <xsd:element name="MeetingDateAndTime" ma:index="12" ma:displayName="Mødedato og tid" ma:description="Sammensat felt med mødedato samt start og slut tid" ma:internalName="MeetingDateAndTime">
      <xsd:simpleType>
        <xsd:restriction base="dms:Text"/>
      </xsd:simpleType>
    </xsd:element>
    <xsd:element name="AgendaId" ma:index="13" ma:displayName="Dagsorden id" ma:description="Dagsorden id fra Acadre MM" ma:internalName="AgendaId">
      <xsd:simpleType>
        <xsd:restriction base="dms:Unknown"/>
      </xsd:simpleType>
    </xsd:element>
    <xsd:element name="AccessLevel" ma:index="14" ma:displayName="Adgangsniveau" ma:description="Adgangsniveau for dagsorden, bilag eller sagsakt" ma:hidden="true" ma:internalName="AccessLevel">
      <xsd:simpleType>
        <xsd:restriction base="dms:Unknown"/>
      </xsd:simpleType>
    </xsd:element>
    <xsd:element name="AccessLevelName" ma:index="15" ma:displayName="Adgang" ma:description="Adgangsniveau for dagsorden, bilag eller sagsakt" ma:hidden="true" ma:internalName="AccessLevelName">
      <xsd:simpleType>
        <xsd:restriction base="dms:Text"/>
      </xsd:simpleType>
    </xsd:element>
    <xsd:element name="AgendaAccessLevelName" ma:index="16" ma:displayName="Dagsorden adgang" ma:description="Dagsordenmappe adgangsnavn" ma:internalName="AgendaAccessLevelName">
      <xsd:simpleType>
        <xsd:restriction base="dms:Text"/>
      </xsd:simpleType>
    </xsd:element>
    <xsd:element name="UNC" ma:index="17" ma:displayName="Bilagsid" ma:description="Bilagsid fra CM" ma:internalName="UNC">
      <xsd:simpleType>
        <xsd:restriction base="dms:Unknown"/>
      </xsd:simpleType>
    </xsd:element>
    <xsd:element name="PWDescription" ma:index="18" ma:displayName="Beskrivelse" ma:description="Generel beskrivelse" ma:internalName="PWDescription">
      <xsd:simpleType>
        <xsd:restriction base="dms:Note">
          <xsd:maxLength value="255"/>
        </xsd:restriction>
      </xsd:simpleType>
    </xsd:element>
    <xsd:element name="FusionId" ma:index="19" ma:displayName="Fusionid" ma:description="Fusionid for bilag og sagsindblik" ma:internalName="FusionId">
      <xsd:simpleType>
        <xsd:restriction base="dms:Unknown"/>
      </xsd:simpleType>
    </xsd:element>
    <xsd:element name="PWFileType" ma:index="20" ma:displayName="Filtype" ma:description="Filtype for dagsorden, bilag og sagsindblik" ma:internalName="PWFileType">
      <xsd:simpleType>
        <xsd:restriction base="dms:Text"/>
      </xsd:simpleType>
    </xsd:element>
    <xsd:element name="SortOrder" ma:index="21" ma:displayName="Sorteringsrækkefølge" ma:description="Sorteringsrækkefølge fra Acadre MM" ma:internalName="SortOrder">
      <xsd:simpleType>
        <xsd:restriction base="dms:Unknown"/>
      </xsd:simpleType>
    </xsd:element>
    <xsd:element name="EnclosureFileNumber" ma:index="22" ma:displayName="Bilagsnummer" ma:description="Fil-/journalnummer for bilag" ma:internalName="EnclosureFileNumber">
      <xsd:simpleType>
        <xsd:restriction base="dms:Text"/>
      </xsd:simpleType>
    </xsd:element>
    <xsd:element name="EnclosureType" ma:index="23" ma:displayName="Bilagstype" ma:description="Bilagstype" ma:internalName="EnclosureType">
      <xsd:simpleType>
        <xsd:restriction base="dms:Text"/>
      </xsd:simpleType>
    </xsd:element>
    <xsd:element name="DocumentType" ma:index="24" ma:displayName="Dokument Type" ma:description="Indeholder samme værdi som Content Type, med kan benyttes i diverse filtre" ma:hidden="true" ma:internalName="DocumentTyp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B6BE9B-396F-4399-983C-C29D290BA2AC}"/>
</file>

<file path=customXml/itemProps2.xml><?xml version="1.0" encoding="utf-8"?>
<ds:datastoreItem xmlns:ds="http://schemas.openxmlformats.org/officeDocument/2006/customXml" ds:itemID="{6D9D87B5-7CE6-4EB7-B481-9D6F26C81FD9}"/>
</file>

<file path=customXml/itemProps3.xml><?xml version="1.0" encoding="utf-8"?>
<ds:datastoreItem xmlns:ds="http://schemas.openxmlformats.org/officeDocument/2006/customXml" ds:itemID="{A9007E96-6881-42F0-A021-BA614D942A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Ark1</vt:lpstr>
      <vt:lpstr>Ark2</vt:lpstr>
      <vt:lpstr>Ark3</vt:lpstr>
    </vt:vector>
  </TitlesOfParts>
  <Company>Varde Kommune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-26-08-2015 - Bilag 111.02 Udkast lov og cirkulæreprogram 2016 Social og Sundhedxlsx</dc:title>
  <dc:creator>Søren Poulsen</dc:creator>
  <cp:lastModifiedBy>Søren Poulsen</cp:lastModifiedBy>
  <cp:lastPrinted>2015-08-04T11:26:56Z</cp:lastPrinted>
  <dcterms:created xsi:type="dcterms:W3CDTF">2015-07-28T08:40:22Z</dcterms:created>
  <dcterms:modified xsi:type="dcterms:W3CDTF">2015-08-26T05:56:12Z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0x0101003D7BFBD5F481E14985D820F2A1C38BC800C867DCA9723D5D41B98144D00A8161C2</vt:lpwstr>
  </property>
</Properties>
</file>